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ald.stamper\Documents\"/>
    </mc:Choice>
  </mc:AlternateContent>
  <bookViews>
    <workbookView xWindow="0" yWindow="0" windowWidth="23430" windowHeight="10440"/>
  </bookViews>
  <sheets>
    <sheet name="Sheet1" sheetId="1" r:id="rId1"/>
    <sheet name="Sheet2" sheetId="2" r:id="rId2"/>
    <sheet name="Sheet3" sheetId="3" r:id="rId3"/>
  </sheets>
  <calcPr calcId="152511"/>
  <customWorkbookViews>
    <customWorkbookView name="Sheet view" guid="{D4AE65A1-8DAB-45A5-9101-C03A3D4EFFD8}" maximized="1" windowWidth="1680" windowHeight="864" activeSheetId="1"/>
  </customWorkbookViews>
</workbook>
</file>

<file path=xl/calcChain.xml><?xml version="1.0" encoding="utf-8"?>
<calcChain xmlns="http://schemas.openxmlformats.org/spreadsheetml/2006/main">
  <c r="C33" i="1" l="1"/>
  <c r="J40" i="1"/>
  <c r="J39" i="1"/>
  <c r="I40" i="1"/>
  <c r="F34" i="1" s="1"/>
  <c r="I39" i="1"/>
  <c r="F32" i="1" s="1"/>
  <c r="H40" i="1"/>
  <c r="H39" i="1"/>
  <c r="G40" i="1"/>
  <c r="C34" i="1" s="1"/>
  <c r="G39" i="1"/>
  <c r="C32" i="1" s="1"/>
  <c r="C31" i="1" l="1"/>
  <c r="D32" i="1"/>
  <c r="D31" i="1"/>
  <c r="F33" i="1" l="1"/>
  <c r="F31" i="1"/>
  <c r="D34" i="1"/>
  <c r="D33" i="1"/>
  <c r="E31" i="1"/>
  <c r="G34" i="1" l="1"/>
  <c r="G33" i="1"/>
  <c r="G32" i="1"/>
  <c r="G31" i="1" l="1"/>
  <c r="H31" i="1" s="1"/>
  <c r="H32" i="1"/>
  <c r="H34" i="1"/>
  <c r="E33" i="1"/>
  <c r="H33" i="1"/>
  <c r="E32" i="1"/>
  <c r="E34" i="1"/>
  <c r="E35" i="1" l="1"/>
  <c r="H42" i="1" s="1"/>
  <c r="H35" i="1"/>
  <c r="I42" i="1" s="1"/>
  <c r="C38" i="1" l="1"/>
  <c r="C39" i="1" s="1"/>
  <c r="C43" i="1" s="1"/>
  <c r="C42" i="1" l="1"/>
</calcChain>
</file>

<file path=xl/sharedStrings.xml><?xml version="1.0" encoding="utf-8"?>
<sst xmlns="http://schemas.openxmlformats.org/spreadsheetml/2006/main" count="75" uniqueCount="54">
  <si>
    <t>Bulb Sizes &amp; Quantity</t>
  </si>
  <si>
    <t>INPUTS</t>
  </si>
  <si>
    <t>Existing</t>
  </si>
  <si>
    <t>Proposed</t>
  </si>
  <si>
    <t>Days</t>
  </si>
  <si>
    <t>Hrs/day</t>
  </si>
  <si>
    <t>Side</t>
  </si>
  <si>
    <t>Center</t>
  </si>
  <si>
    <t xml:space="preserve">Side </t>
  </si>
  <si>
    <t>Brood</t>
  </si>
  <si>
    <t>Dim</t>
  </si>
  <si>
    <t>Power Use</t>
  </si>
  <si>
    <t>Watts</t>
  </si>
  <si>
    <t>Hrs</t>
  </si>
  <si>
    <t>kWh</t>
  </si>
  <si>
    <t>BRIGHT</t>
  </si>
  <si>
    <t>DIM</t>
  </si>
  <si>
    <t>Full house</t>
  </si>
  <si>
    <t>Total per house, kWh</t>
  </si>
  <si>
    <t>Energy Savings</t>
  </si>
  <si>
    <t>Per house</t>
  </si>
  <si>
    <t>kWh/yr</t>
  </si>
  <si>
    <t xml:space="preserve">Light Green cells are input cells which you can change!  </t>
  </si>
  <si>
    <t>Directions:</t>
  </si>
  <si>
    <t>Non-Brood</t>
  </si>
  <si>
    <t>Number of fixtures</t>
  </si>
  <si>
    <t>Light Operating Schedule, each flock</t>
  </si>
  <si>
    <t>Electric Rate</t>
  </si>
  <si>
    <t>$/kWh</t>
  </si>
  <si>
    <t>per year</t>
  </si>
  <si>
    <t>Number of Flocks</t>
  </si>
  <si>
    <t>Monetary Savings</t>
  </si>
  <si>
    <t>$/yr</t>
  </si>
  <si>
    <t>Brood Chamber</t>
  </si>
  <si>
    <t>Number of Houses</t>
  </si>
  <si>
    <t>Per farm</t>
  </si>
  <si>
    <t>Bulb Size, Watts</t>
  </si>
  <si>
    <t>Bright*</t>
  </si>
  <si>
    <t>Energy Efficient Poultry House Lighting Guide</t>
  </si>
  <si>
    <t>Example values are currently in the cell</t>
  </si>
  <si>
    <t>Calculator evaluates energy savings from different lighting options but does not consider initial bulb cost.</t>
  </si>
  <si>
    <t>Dimmer control minimum setting</t>
  </si>
  <si>
    <t>Dimmer control maximum setting</t>
  </si>
  <si>
    <t>*Add 2 days between each flock for miscellaneous operation</t>
  </si>
  <si>
    <t>Dimmer set point</t>
  </si>
  <si>
    <t>Energy expense</t>
  </si>
  <si>
    <t>dimmer calcs</t>
  </si>
  <si>
    <t>brood</t>
  </si>
  <si>
    <t>non-brood</t>
  </si>
  <si>
    <t>side - ex.</t>
  </si>
  <si>
    <t>center - ex.</t>
  </si>
  <si>
    <t>side prop.</t>
  </si>
  <si>
    <t>center prop</t>
  </si>
  <si>
    <t>*If no lights exist in either center or side section, enter 0 for all rows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</si>
</sst>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u/>
      <sz val="13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7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04">
    <xf numFmtId="0" fontId="0" fillId="0" borderId="0" xfId="0"/>
    <xf numFmtId="0" fontId="0" fillId="0" borderId="0" xfId="0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1" fillId="0" borderId="11" xfId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2" fillId="0" borderId="14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6" xfId="0" applyBorder="1"/>
    <xf numFmtId="0" fontId="0" fillId="0" borderId="14" xfId="0" applyBorder="1"/>
    <xf numFmtId="0" fontId="0" fillId="0" borderId="8" xfId="0" applyFill="1" applyBorder="1"/>
    <xf numFmtId="0" fontId="2" fillId="2" borderId="20" xfId="0" applyFont="1" applyFill="1" applyBorder="1" applyAlignment="1">
      <alignment horizontal="center"/>
    </xf>
    <xf numFmtId="0" fontId="0" fillId="0" borderId="11" xfId="0" applyFill="1" applyBorder="1"/>
    <xf numFmtId="0" fontId="0" fillId="0" borderId="8" xfId="0" applyBorder="1" applyProtection="1"/>
    <xf numFmtId="0" fontId="0" fillId="0" borderId="9" xfId="0" applyBorder="1" applyProtection="1"/>
    <xf numFmtId="0" fontId="3" fillId="0" borderId="5" xfId="0" applyFont="1" applyBorder="1" applyAlignment="1" applyProtection="1">
      <alignment horizontal="center"/>
    </xf>
    <xf numFmtId="0" fontId="0" fillId="0" borderId="5" xfId="0" applyBorder="1" applyProtection="1"/>
    <xf numFmtId="1" fontId="0" fillId="0" borderId="5" xfId="0" applyNumberFormat="1" applyBorder="1" applyAlignment="1" applyProtection="1">
      <alignment horizontal="center"/>
    </xf>
    <xf numFmtId="3" fontId="2" fillId="0" borderId="5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3" fontId="2" fillId="0" borderId="5" xfId="2" applyNumberFormat="1" applyBorder="1" applyAlignment="1" applyProtection="1">
      <alignment horizontal="center"/>
    </xf>
    <xf numFmtId="0" fontId="2" fillId="0" borderId="5" xfId="2" applyBorder="1" applyAlignment="1" applyProtection="1">
      <alignment horizontal="center"/>
    </xf>
    <xf numFmtId="165" fontId="2" fillId="0" borderId="5" xfId="2" applyNumberFormat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0" borderId="6" xfId="0" applyBorder="1" applyProtection="1"/>
    <xf numFmtId="0" fontId="0" fillId="0" borderId="21" xfId="0" applyBorder="1"/>
    <xf numFmtId="0" fontId="0" fillId="0" borderId="25" xfId="0" applyBorder="1"/>
    <xf numFmtId="0" fontId="0" fillId="0" borderId="12" xfId="0" applyBorder="1"/>
    <xf numFmtId="0" fontId="2" fillId="0" borderId="5" xfId="0" applyFont="1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3" xfId="0" applyBorder="1"/>
    <xf numFmtId="0" fontId="6" fillId="0" borderId="11" xfId="0" applyFont="1" applyBorder="1"/>
    <xf numFmtId="0" fontId="0" fillId="0" borderId="36" xfId="0" applyBorder="1"/>
    <xf numFmtId="0" fontId="0" fillId="0" borderId="24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0" fontId="0" fillId="0" borderId="36" xfId="0" applyBorder="1" applyProtection="1"/>
    <xf numFmtId="0" fontId="0" fillId="0" borderId="39" xfId="0" applyBorder="1"/>
    <xf numFmtId="0" fontId="6" fillId="0" borderId="40" xfId="0" applyFont="1" applyBorder="1"/>
    <xf numFmtId="0" fontId="0" fillId="0" borderId="40" xfId="0" applyBorder="1"/>
    <xf numFmtId="0" fontId="0" fillId="0" borderId="41" xfId="0" applyBorder="1"/>
    <xf numFmtId="0" fontId="8" fillId="0" borderId="9" xfId="0" applyFont="1" applyBorder="1" applyProtection="1"/>
    <xf numFmtId="0" fontId="8" fillId="0" borderId="8" xfId="0" applyFont="1" applyBorder="1"/>
    <xf numFmtId="0" fontId="8" fillId="0" borderId="8" xfId="0" applyFont="1" applyBorder="1" applyProtection="1"/>
    <xf numFmtId="0" fontId="9" fillId="0" borderId="8" xfId="0" applyFont="1" applyBorder="1"/>
    <xf numFmtId="0" fontId="9" fillId="0" borderId="8" xfId="0" applyFont="1" applyBorder="1" applyAlignment="1" applyProtection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 applyProtection="1">
      <protection hidden="1"/>
    </xf>
    <xf numFmtId="165" fontId="9" fillId="0" borderId="8" xfId="0" applyNumberFormat="1" applyFont="1" applyBorder="1" applyProtection="1">
      <protection hidden="1"/>
    </xf>
    <xf numFmtId="164" fontId="9" fillId="0" borderId="8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3" xfId="2" applyBorder="1" applyAlignment="1" applyProtection="1">
      <alignment horizontal="left"/>
    </xf>
    <xf numFmtId="0" fontId="2" fillId="0" borderId="4" xfId="2" applyBorder="1" applyAlignment="1" applyProtection="1">
      <alignment horizontal="left"/>
    </xf>
    <xf numFmtId="0" fontId="0" fillId="0" borderId="6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/>
    </xf>
    <xf numFmtId="0" fontId="7" fillId="0" borderId="12" xfId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22" xfId="0" applyFont="1" applyBorder="1" applyAlignment="1" applyProtection="1">
      <alignment horizontal="left"/>
    </xf>
    <xf numFmtId="0" fontId="5" fillId="0" borderId="23" xfId="0" applyFont="1" applyBorder="1" applyAlignment="1" applyProtection="1">
      <alignment horizontal="left"/>
    </xf>
    <xf numFmtId="0" fontId="5" fillId="0" borderId="24" xfId="0" applyFont="1" applyBorder="1" applyAlignment="1" applyProtection="1">
      <alignment horizontal="left"/>
    </xf>
    <xf numFmtId="0" fontId="5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6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center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 anchor="t" anchorCtr="0"/>
          <a:lstStyle/>
          <a:p>
            <a:pPr>
              <a:defRPr sz="1600"/>
            </a:pPr>
            <a:r>
              <a:rPr lang="en-US" sz="1600"/>
              <a:t>Project</a:t>
            </a:r>
            <a:r>
              <a:rPr lang="en-US" sz="1600" baseline="0"/>
              <a:t> Savings Per House</a:t>
            </a:r>
            <a:endParaRPr lang="en-US" sz="1600"/>
          </a:p>
        </c:rich>
      </c:tx>
      <c:layout>
        <c:manualLayout>
          <c:xMode val="edge"/>
          <c:yMode val="edge"/>
          <c:x val="0.190544890699688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879846651821583"/>
          <c:y val="0.15198513386536203"/>
          <c:w val="0.73844157235447605"/>
          <c:h val="0.622956992146508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Sheet1!$G$42</c:f>
              <c:strCache>
                <c:ptCount val="1"/>
                <c:pt idx="0">
                  <c:v>Energy expense</c:v>
                </c:pt>
              </c:strCache>
            </c:strRef>
          </c:tx>
          <c:spPr>
            <a:pattFill prst="wdDnDiag">
              <a:fgClr>
                <a:srgbClr val="3366FF"/>
              </a:fgClr>
              <a:bgClr>
                <a:schemeClr val="bg1"/>
              </a:bgClr>
            </a:pattFill>
            <a:ln w="22225">
              <a:solidFill>
                <a:schemeClr val="tx1"/>
              </a:solidFill>
            </a:ln>
            <a:effectLst/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strRef>
              <c:f>Sheet1!$H$41:$I$41</c:f>
              <c:strCache>
                <c:ptCount val="2"/>
                <c:pt idx="0">
                  <c:v>Existing</c:v>
                </c:pt>
                <c:pt idx="1">
                  <c:v>Proposed</c:v>
                </c:pt>
              </c:strCache>
            </c:strRef>
          </c:cat>
          <c:val>
            <c:numRef>
              <c:f>Sheet1!$H$42:$I$42</c:f>
              <c:numCache>
                <c:formatCode>"$"#,##0.00</c:formatCode>
                <c:ptCount val="2"/>
                <c:pt idx="0">
                  <c:v>1355.1120000000001</c:v>
                </c:pt>
                <c:pt idx="1">
                  <c:v>246.38327999999998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248809736"/>
        <c:axId val="249017496"/>
      </c:barChart>
      <c:catAx>
        <c:axId val="248809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9017496"/>
        <c:crosses val="autoZero"/>
        <c:auto val="1"/>
        <c:lblAlgn val="ctr"/>
        <c:lblOffset val="100"/>
        <c:noMultiLvlLbl val="0"/>
      </c:catAx>
      <c:valAx>
        <c:axId val="249017496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248809736"/>
        <c:crosses val="autoZero"/>
        <c:crossBetween val="between"/>
        <c:majorUnit val="250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30726291866577904"/>
          <c:y val="0.89040663783982921"/>
          <c:w val="0.40102323944200852"/>
          <c:h val="0.1095933621601707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</a:ln>
    <a:effectLst>
      <a:softEdge rad="787400"/>
    </a:effectLst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17</xdr:row>
      <xdr:rowOff>19050</xdr:rowOff>
    </xdr:from>
    <xdr:to>
      <xdr:col>9</xdr:col>
      <xdr:colOff>352425</xdr:colOff>
      <xdr:row>18</xdr:row>
      <xdr:rowOff>95250</xdr:rowOff>
    </xdr:to>
    <xdr:sp macro="" textlink="">
      <xdr:nvSpPr>
        <xdr:cNvPr id="59" name="TextBox 58"/>
        <xdr:cNvSpPr txBox="1"/>
      </xdr:nvSpPr>
      <xdr:spPr>
        <a:xfrm>
          <a:off x="5648326" y="3590925"/>
          <a:ext cx="628649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Center</a:t>
          </a:r>
        </a:p>
      </xdr:txBody>
    </xdr:sp>
    <xdr:clientData/>
  </xdr:twoCellAnchor>
  <xdr:twoCellAnchor>
    <xdr:from>
      <xdr:col>8</xdr:col>
      <xdr:colOff>342900</xdr:colOff>
      <xdr:row>26</xdr:row>
      <xdr:rowOff>133350</xdr:rowOff>
    </xdr:from>
    <xdr:to>
      <xdr:col>9</xdr:col>
      <xdr:colOff>361951</xdr:colOff>
      <xdr:row>29</xdr:row>
      <xdr:rowOff>19050</xdr:rowOff>
    </xdr:to>
    <xdr:sp macro="" textlink="">
      <xdr:nvSpPr>
        <xdr:cNvPr id="52" name="TextBox 51"/>
        <xdr:cNvSpPr txBox="1"/>
      </xdr:nvSpPr>
      <xdr:spPr>
        <a:xfrm>
          <a:off x="5610225" y="5448300"/>
          <a:ext cx="676276" cy="4572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Side lighting</a:t>
          </a:r>
        </a:p>
      </xdr:txBody>
    </xdr:sp>
    <xdr:clientData/>
  </xdr:twoCellAnchor>
  <xdr:twoCellAnchor editAs="oneCell">
    <xdr:from>
      <xdr:col>0</xdr:col>
      <xdr:colOff>1085850</xdr:colOff>
      <xdr:row>1</xdr:row>
      <xdr:rowOff>161925</xdr:rowOff>
    </xdr:from>
    <xdr:to>
      <xdr:col>7</xdr:col>
      <xdr:colOff>590550</xdr:colOff>
      <xdr:row>4</xdr:row>
      <xdr:rowOff>40846</xdr:rowOff>
    </xdr:to>
    <xdr:pic>
      <xdr:nvPicPr>
        <xdr:cNvPr id="2" name="Picture 1" descr="BiosysSig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466725"/>
          <a:ext cx="4419600" cy="621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293206</xdr:colOff>
      <xdr:row>18</xdr:row>
      <xdr:rowOff>36936</xdr:rowOff>
    </xdr:from>
    <xdr:to>
      <xdr:col>9</xdr:col>
      <xdr:colOff>310813</xdr:colOff>
      <xdr:row>26</xdr:row>
      <xdr:rowOff>104775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5681" y="3799311"/>
          <a:ext cx="1379682" cy="1620414"/>
        </a:xfrm>
        <a:prstGeom prst="rect">
          <a:avLst/>
        </a:prstGeom>
      </xdr:spPr>
    </xdr:pic>
    <xdr:clientData/>
  </xdr:twoCellAnchor>
  <xdr:twoCellAnchor>
    <xdr:from>
      <xdr:col>8</xdr:col>
      <xdr:colOff>333375</xdr:colOff>
      <xdr:row>17</xdr:row>
      <xdr:rowOff>171450</xdr:rowOff>
    </xdr:from>
    <xdr:to>
      <xdr:col>8</xdr:col>
      <xdr:colOff>457203</xdr:colOff>
      <xdr:row>19</xdr:row>
      <xdr:rowOff>133350</xdr:rowOff>
    </xdr:to>
    <xdr:cxnSp macro="">
      <xdr:nvCxnSpPr>
        <xdr:cNvPr id="60" name="Straight Arrow Connector 59"/>
        <xdr:cNvCxnSpPr/>
      </xdr:nvCxnSpPr>
      <xdr:spPr>
        <a:xfrm flipH="1">
          <a:off x="5600700" y="3743325"/>
          <a:ext cx="123828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619125</xdr:colOff>
      <xdr:row>24</xdr:row>
      <xdr:rowOff>123825</xdr:rowOff>
    </xdr:from>
    <xdr:to>
      <xdr:col>8</xdr:col>
      <xdr:colOff>542926</xdr:colOff>
      <xdr:row>27</xdr:row>
      <xdr:rowOff>0</xdr:rowOff>
    </xdr:to>
    <xdr:cxnSp macro="">
      <xdr:nvCxnSpPr>
        <xdr:cNvPr id="54" name="Straight Arrow Connector 53"/>
        <xdr:cNvCxnSpPr/>
      </xdr:nvCxnSpPr>
      <xdr:spPr>
        <a:xfrm flipH="1" flipV="1">
          <a:off x="5181600" y="5057775"/>
          <a:ext cx="628651" cy="447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24</xdr:row>
      <xdr:rowOff>114300</xdr:rowOff>
    </xdr:from>
    <xdr:to>
      <xdr:col>8</xdr:col>
      <xdr:colOff>590550</xdr:colOff>
      <xdr:row>27</xdr:row>
      <xdr:rowOff>0</xdr:rowOff>
    </xdr:to>
    <xdr:cxnSp macro="">
      <xdr:nvCxnSpPr>
        <xdr:cNvPr id="55" name="Straight Arrow Connector 54"/>
        <xdr:cNvCxnSpPr/>
      </xdr:nvCxnSpPr>
      <xdr:spPr>
        <a:xfrm flipV="1">
          <a:off x="5800725" y="5048250"/>
          <a:ext cx="57150" cy="457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35</xdr:row>
      <xdr:rowOff>104776</xdr:rowOff>
    </xdr:from>
    <xdr:to>
      <xdr:col>9</xdr:col>
      <xdr:colOff>447674</xdr:colOff>
      <xdr:row>43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view="pageLayout" topLeftCell="A2" zoomScaleNormal="100" workbookViewId="0">
      <selection activeCell="D26" sqref="D26"/>
    </sheetView>
  </sheetViews>
  <sheetFormatPr defaultRowHeight="15" x14ac:dyDescent="0.25"/>
  <cols>
    <col min="1" max="1" width="10.28515625" customWidth="1"/>
    <col min="2" max="2" width="9.42578125" customWidth="1"/>
    <col min="3" max="3" width="9" customWidth="1"/>
    <col min="4" max="4" width="8.7109375" customWidth="1"/>
    <col min="5" max="5" width="7.85546875" bestFit="1" customWidth="1"/>
    <col min="8" max="8" width="9.85546875" customWidth="1"/>
    <col min="10" max="10" width="7.7109375" customWidth="1"/>
  </cols>
  <sheetData>
    <row r="1" spans="1:10" ht="23.25" thickBot="1" x14ac:dyDescent="0.4">
      <c r="A1" s="71" t="s">
        <v>38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9.5" x14ac:dyDescent="0.3">
      <c r="A2" s="9"/>
      <c r="B2" s="9"/>
      <c r="C2" s="9"/>
      <c r="D2" s="9"/>
      <c r="E2" s="9"/>
      <c r="F2" s="9"/>
      <c r="G2" s="9"/>
      <c r="H2" s="9"/>
      <c r="I2" s="9"/>
      <c r="J2" s="18"/>
    </row>
    <row r="3" spans="1:10" ht="19.5" x14ac:dyDescent="0.3">
      <c r="A3" s="4"/>
      <c r="B3" s="4"/>
      <c r="C3" s="4"/>
      <c r="D3" s="4"/>
      <c r="E3" s="4"/>
      <c r="F3" s="4"/>
      <c r="G3" s="4"/>
      <c r="H3" s="4"/>
      <c r="I3" s="4"/>
      <c r="J3" s="16"/>
    </row>
    <row r="4" spans="1:10" s="1" customFormat="1" ht="19.5" x14ac:dyDescent="0.3">
      <c r="A4" s="4"/>
      <c r="B4" s="4"/>
      <c r="C4" s="4"/>
      <c r="D4" s="4"/>
      <c r="E4" s="4"/>
      <c r="F4" s="4"/>
      <c r="G4" s="4"/>
      <c r="H4" s="4"/>
      <c r="I4" s="4"/>
      <c r="J4" s="16"/>
    </row>
    <row r="5" spans="1:10" ht="15.75" thickBot="1" x14ac:dyDescent="0.3">
      <c r="A5" s="72"/>
      <c r="B5" s="73"/>
      <c r="C5" s="73"/>
      <c r="D5" s="73"/>
      <c r="E5" s="73"/>
      <c r="F5" s="73"/>
      <c r="G5" s="73"/>
      <c r="H5" s="73"/>
      <c r="I5" s="73"/>
      <c r="J5" s="74"/>
    </row>
    <row r="6" spans="1:10" x14ac:dyDescent="0.25">
      <c r="A6" s="83" t="s">
        <v>40</v>
      </c>
      <c r="B6" s="84"/>
      <c r="C6" s="84"/>
      <c r="D6" s="84"/>
      <c r="E6" s="84"/>
      <c r="F6" s="84"/>
      <c r="G6" s="84"/>
      <c r="H6" s="84"/>
      <c r="I6" s="84"/>
      <c r="J6" s="85"/>
    </row>
    <row r="7" spans="1:10" ht="15.75" thickBot="1" x14ac:dyDescent="0.3">
      <c r="A7" s="5"/>
      <c r="B7" s="34"/>
      <c r="C7" s="5"/>
      <c r="D7" s="5"/>
      <c r="E7" s="5"/>
      <c r="F7" s="5"/>
      <c r="G7" s="5"/>
      <c r="H7" s="5"/>
      <c r="I7" s="5"/>
      <c r="J7" s="8"/>
    </row>
    <row r="8" spans="1:10" ht="15.75" thickBot="1" x14ac:dyDescent="0.3">
      <c r="A8" s="12" t="s">
        <v>23</v>
      </c>
      <c r="B8" s="17" t="s">
        <v>1</v>
      </c>
      <c r="C8" s="11" t="s">
        <v>22</v>
      </c>
      <c r="D8" s="10"/>
      <c r="E8" s="10"/>
      <c r="F8" s="10"/>
      <c r="G8" s="10"/>
      <c r="H8" s="10"/>
      <c r="I8" s="15"/>
      <c r="J8" s="8"/>
    </row>
    <row r="9" spans="1:10" x14ac:dyDescent="0.25">
      <c r="A9" s="5"/>
      <c r="B9" s="8"/>
      <c r="C9" s="5" t="s">
        <v>39</v>
      </c>
      <c r="D9" s="5"/>
      <c r="E9" s="5"/>
      <c r="F9" s="5"/>
      <c r="G9" s="5"/>
      <c r="H9" s="5"/>
      <c r="I9" s="14"/>
      <c r="J9" s="5"/>
    </row>
    <row r="10" spans="1:10" x14ac:dyDescent="0.25">
      <c r="A10" s="6"/>
      <c r="B10" s="6"/>
      <c r="C10" s="6"/>
      <c r="D10" s="13"/>
      <c r="E10" s="5"/>
      <c r="F10" s="47"/>
      <c r="G10" s="5"/>
      <c r="H10" s="5"/>
      <c r="I10" s="5"/>
      <c r="J10" s="6"/>
    </row>
    <row r="11" spans="1:10" ht="17.25" x14ac:dyDescent="0.3">
      <c r="A11" s="86" t="s">
        <v>30</v>
      </c>
      <c r="B11" s="87"/>
      <c r="C11" s="29">
        <v>5.5</v>
      </c>
      <c r="D11" s="2" t="s">
        <v>29</v>
      </c>
      <c r="F11" s="93" t="s">
        <v>26</v>
      </c>
      <c r="G11" s="94"/>
      <c r="H11" s="79"/>
      <c r="I11" s="79"/>
      <c r="J11" s="41"/>
    </row>
    <row r="12" spans="1:10" x14ac:dyDescent="0.25">
      <c r="A12" s="86" t="s">
        <v>27</v>
      </c>
      <c r="B12" s="87"/>
      <c r="C12" s="30">
        <v>0.1</v>
      </c>
      <c r="D12" s="2" t="s">
        <v>28</v>
      </c>
      <c r="E12" s="36"/>
      <c r="F12" s="95"/>
      <c r="G12" s="95"/>
      <c r="H12" s="3" t="s">
        <v>4</v>
      </c>
      <c r="I12" s="3" t="s">
        <v>5</v>
      </c>
      <c r="J12" s="41"/>
    </row>
    <row r="13" spans="1:10" x14ac:dyDescent="0.25">
      <c r="A13" s="75" t="s">
        <v>34</v>
      </c>
      <c r="B13" s="75"/>
      <c r="C13" s="29">
        <v>4</v>
      </c>
      <c r="D13" s="2"/>
      <c r="E13" s="37"/>
      <c r="F13" s="96" t="s">
        <v>9</v>
      </c>
      <c r="G13" s="2" t="s">
        <v>37</v>
      </c>
      <c r="H13" s="29">
        <v>10</v>
      </c>
      <c r="I13" s="29">
        <v>23</v>
      </c>
      <c r="J13" s="41"/>
    </row>
    <row r="14" spans="1:10" x14ac:dyDescent="0.25">
      <c r="A14" s="75" t="s">
        <v>41</v>
      </c>
      <c r="B14" s="75"/>
      <c r="C14" s="75"/>
      <c r="D14" s="29">
        <v>0</v>
      </c>
      <c r="E14" s="37"/>
      <c r="F14" s="96"/>
      <c r="G14" s="2" t="s">
        <v>10</v>
      </c>
      <c r="H14" s="29">
        <v>43</v>
      </c>
      <c r="I14" s="29">
        <v>16</v>
      </c>
      <c r="J14" s="41"/>
    </row>
    <row r="15" spans="1:10" ht="15" customHeight="1" x14ac:dyDescent="0.25">
      <c r="A15" s="35" t="s">
        <v>42</v>
      </c>
      <c r="B15" s="35"/>
      <c r="C15" s="35"/>
      <c r="D15" s="29">
        <v>100</v>
      </c>
      <c r="E15" s="37"/>
      <c r="F15" s="97" t="s">
        <v>24</v>
      </c>
      <c r="G15" s="2" t="s">
        <v>37</v>
      </c>
      <c r="H15" s="29">
        <v>5</v>
      </c>
      <c r="I15" s="29">
        <v>23</v>
      </c>
      <c r="J15" s="41"/>
    </row>
    <row r="16" spans="1:10" x14ac:dyDescent="0.25">
      <c r="A16" s="33"/>
      <c r="B16" s="32"/>
      <c r="C16" s="32"/>
      <c r="D16" s="32"/>
      <c r="E16" s="39"/>
      <c r="F16" s="98"/>
      <c r="G16" s="2" t="s">
        <v>10</v>
      </c>
      <c r="H16" s="29">
        <v>40</v>
      </c>
      <c r="I16" s="29">
        <v>16</v>
      </c>
      <c r="J16" s="41"/>
    </row>
    <row r="17" spans="1:10" x14ac:dyDescent="0.25">
      <c r="A17" s="8"/>
      <c r="B17" s="43"/>
      <c r="C17" s="7"/>
      <c r="D17" s="43"/>
      <c r="E17" s="38"/>
      <c r="F17" s="40" t="s">
        <v>43</v>
      </c>
      <c r="G17" s="8"/>
      <c r="H17" s="10"/>
      <c r="I17" s="10"/>
      <c r="J17" s="6"/>
    </row>
    <row r="18" spans="1:10" x14ac:dyDescent="0.25">
      <c r="A18" s="45"/>
      <c r="B18" s="44"/>
      <c r="C18" s="44"/>
      <c r="D18" s="44"/>
      <c r="E18" s="42"/>
      <c r="F18" s="42"/>
      <c r="G18" s="42"/>
      <c r="H18" s="7"/>
      <c r="I18" s="5"/>
      <c r="J18" s="5"/>
    </row>
    <row r="19" spans="1:10" ht="17.25" x14ac:dyDescent="0.3">
      <c r="A19" s="79" t="s">
        <v>0</v>
      </c>
      <c r="B19" s="79"/>
      <c r="C19" s="79"/>
      <c r="D19" s="80" t="s">
        <v>2</v>
      </c>
      <c r="E19" s="80"/>
      <c r="F19" s="80" t="s">
        <v>3</v>
      </c>
      <c r="G19" s="80"/>
      <c r="H19" s="7"/>
      <c r="I19" s="5"/>
      <c r="J19" s="5"/>
    </row>
    <row r="20" spans="1:10" x14ac:dyDescent="0.25">
      <c r="A20" s="88"/>
      <c r="B20" s="89"/>
      <c r="C20" s="90"/>
      <c r="D20" s="3" t="s">
        <v>6</v>
      </c>
      <c r="E20" s="3" t="s">
        <v>7</v>
      </c>
      <c r="F20" s="3" t="s">
        <v>8</v>
      </c>
      <c r="G20" s="3" t="s">
        <v>7</v>
      </c>
      <c r="H20" s="7"/>
      <c r="I20" s="5"/>
      <c r="J20" s="5"/>
    </row>
    <row r="21" spans="1:10" x14ac:dyDescent="0.25">
      <c r="A21" s="99" t="s">
        <v>9</v>
      </c>
      <c r="B21" s="81" t="s">
        <v>36</v>
      </c>
      <c r="C21" s="82"/>
      <c r="D21" s="29">
        <v>60</v>
      </c>
      <c r="E21" s="29">
        <v>0</v>
      </c>
      <c r="F21" s="29">
        <v>13</v>
      </c>
      <c r="G21" s="29">
        <v>0</v>
      </c>
      <c r="H21" s="7"/>
      <c r="I21" s="5"/>
      <c r="J21" s="5"/>
    </row>
    <row r="22" spans="1:10" x14ac:dyDescent="0.25">
      <c r="A22" s="100"/>
      <c r="B22" s="81" t="s">
        <v>25</v>
      </c>
      <c r="C22" s="82"/>
      <c r="D22" s="29">
        <v>48</v>
      </c>
      <c r="E22" s="29">
        <v>0</v>
      </c>
      <c r="F22" s="29">
        <v>48</v>
      </c>
      <c r="G22" s="29">
        <v>0</v>
      </c>
      <c r="H22" s="7"/>
      <c r="I22" s="5"/>
      <c r="J22" s="5"/>
    </row>
    <row r="23" spans="1:10" x14ac:dyDescent="0.25">
      <c r="A23" s="101"/>
      <c r="B23" s="81" t="s">
        <v>44</v>
      </c>
      <c r="C23" s="82"/>
      <c r="D23" s="29">
        <v>30</v>
      </c>
      <c r="E23" s="29">
        <v>0</v>
      </c>
      <c r="F23" s="29">
        <v>25</v>
      </c>
      <c r="G23" s="29">
        <v>0</v>
      </c>
      <c r="H23" s="7"/>
      <c r="I23" s="5"/>
      <c r="J23" s="5"/>
    </row>
    <row r="24" spans="1:10" x14ac:dyDescent="0.25">
      <c r="A24" s="99" t="s">
        <v>24</v>
      </c>
      <c r="B24" s="81" t="s">
        <v>36</v>
      </c>
      <c r="C24" s="82"/>
      <c r="D24" s="29">
        <v>60</v>
      </c>
      <c r="E24" s="29">
        <v>0</v>
      </c>
      <c r="F24" s="29">
        <v>13</v>
      </c>
      <c r="G24" s="29">
        <v>0</v>
      </c>
      <c r="H24" s="7"/>
      <c r="I24" s="5"/>
      <c r="J24" s="5"/>
    </row>
    <row r="25" spans="1:10" x14ac:dyDescent="0.25">
      <c r="A25" s="100"/>
      <c r="B25" s="81" t="s">
        <v>25</v>
      </c>
      <c r="C25" s="82"/>
      <c r="D25" s="29">
        <v>24</v>
      </c>
      <c r="E25" s="29">
        <v>0</v>
      </c>
      <c r="F25" s="29">
        <v>24</v>
      </c>
      <c r="G25" s="29">
        <v>0</v>
      </c>
      <c r="H25" s="7"/>
      <c r="I25" s="5"/>
      <c r="J25" s="5"/>
    </row>
    <row r="26" spans="1:10" x14ac:dyDescent="0.25">
      <c r="A26" s="101"/>
      <c r="B26" s="81" t="s">
        <v>44</v>
      </c>
      <c r="C26" s="82"/>
      <c r="D26" s="29">
        <v>60</v>
      </c>
      <c r="E26" s="29">
        <v>0</v>
      </c>
      <c r="F26" s="29">
        <v>60</v>
      </c>
      <c r="G26" s="29">
        <v>0</v>
      </c>
      <c r="H26" s="46"/>
      <c r="I26" s="19"/>
      <c r="J26" s="19"/>
    </row>
    <row r="27" spans="1:10" ht="15" customHeight="1" x14ac:dyDescent="0.25">
      <c r="A27" s="48" t="s">
        <v>53</v>
      </c>
      <c r="B27" s="49"/>
      <c r="C27" s="49"/>
      <c r="D27" s="49"/>
      <c r="E27" s="49"/>
      <c r="F27" s="49"/>
      <c r="G27" s="49"/>
      <c r="H27" s="50"/>
      <c r="I27" s="20"/>
      <c r="J27" s="19"/>
    </row>
    <row r="28" spans="1:10" ht="15" customHeight="1" x14ac:dyDescent="0.25">
      <c r="A28" s="47"/>
      <c r="B28" s="47"/>
      <c r="C28" s="47"/>
      <c r="D28" s="47"/>
      <c r="E28" s="47"/>
      <c r="F28" s="47"/>
      <c r="G28" s="47"/>
      <c r="H28" s="47"/>
      <c r="I28" s="20"/>
      <c r="J28" s="19"/>
    </row>
    <row r="29" spans="1:10" ht="15" customHeight="1" x14ac:dyDescent="0.25">
      <c r="A29" s="91" t="s">
        <v>11</v>
      </c>
      <c r="B29" s="91"/>
      <c r="C29" s="92" t="s">
        <v>2</v>
      </c>
      <c r="D29" s="92"/>
      <c r="E29" s="92"/>
      <c r="F29" s="92" t="s">
        <v>3</v>
      </c>
      <c r="G29" s="92"/>
      <c r="H29" s="92"/>
      <c r="I29" s="20"/>
      <c r="J29" s="19"/>
    </row>
    <row r="30" spans="1:10" ht="15" customHeight="1" x14ac:dyDescent="0.25">
      <c r="A30" s="102"/>
      <c r="B30" s="103"/>
      <c r="C30" s="21" t="s">
        <v>12</v>
      </c>
      <c r="D30" s="21" t="s">
        <v>13</v>
      </c>
      <c r="E30" s="21" t="s">
        <v>14</v>
      </c>
      <c r="F30" s="21" t="s">
        <v>12</v>
      </c>
      <c r="G30" s="21" t="s">
        <v>13</v>
      </c>
      <c r="H30" s="21" t="s">
        <v>14</v>
      </c>
      <c r="I30" s="20"/>
      <c r="J30" s="19"/>
    </row>
    <row r="31" spans="1:10" x14ac:dyDescent="0.25">
      <c r="A31" s="66" t="s">
        <v>33</v>
      </c>
      <c r="B31" s="22" t="s">
        <v>15</v>
      </c>
      <c r="C31" s="25">
        <f>D21*D22+E21*E22</f>
        <v>2880</v>
      </c>
      <c r="D31" s="23">
        <f>+I13*H13*$C$11</f>
        <v>1265</v>
      </c>
      <c r="E31" s="23">
        <f>+C31*D31/1000</f>
        <v>3643.2</v>
      </c>
      <c r="F31" s="25">
        <f>+F21*F22+G21*G22</f>
        <v>624</v>
      </c>
      <c r="G31" s="23">
        <f>+D31</f>
        <v>1265</v>
      </c>
      <c r="H31" s="23">
        <f>+F31*G31/1000</f>
        <v>789.36</v>
      </c>
      <c r="I31" s="20"/>
      <c r="J31" s="19"/>
    </row>
    <row r="32" spans="1:10" x14ac:dyDescent="0.25">
      <c r="A32" s="67"/>
      <c r="B32" s="22" t="s">
        <v>16</v>
      </c>
      <c r="C32" s="25">
        <f>+(D21*D22*(IF(G39&lt;0.26,0.3,IF(G39&lt;0.51,0.5,IF(G39&lt;0.76,0.7,0.9)))))+(E21*E22*(IF(H39&lt;0.26,0.3,IF(H39&lt;0.51,0.5,IF(H39&lt;0.76,0.7,0.9)))))</f>
        <v>1440</v>
      </c>
      <c r="D32" s="23">
        <f>+I14*H14*$C$11</f>
        <v>3784</v>
      </c>
      <c r="E32" s="23">
        <f t="shared" ref="E32:E34" si="0">+C32*D32/1000</f>
        <v>5448.96</v>
      </c>
      <c r="F32" s="25">
        <f>++(F21*F22*(IF(I39&lt;0.26,0.3,IF(I39&lt;0.51,0.5,IF(I39&lt;0.76,0.7,0.9)))))+(G21*G22*(IF(J39&lt;0.26,0.3,IF(J39&lt;0.51,0.5,IF(J39&lt;0.76,0.7,0.9)))))</f>
        <v>187.2</v>
      </c>
      <c r="G32" s="23">
        <f t="shared" ref="G32:G34" si="1">+D32</f>
        <v>3784</v>
      </c>
      <c r="H32" s="23">
        <f>+F32*G32/1000</f>
        <v>708.36479999999995</v>
      </c>
      <c r="I32" s="20"/>
      <c r="J32" s="19"/>
    </row>
    <row r="33" spans="1:10" ht="15" customHeight="1" x14ac:dyDescent="0.25">
      <c r="A33" s="68" t="s">
        <v>17</v>
      </c>
      <c r="B33" s="22" t="s">
        <v>15</v>
      </c>
      <c r="C33" s="25">
        <f>+D24*D25+E24*E25</f>
        <v>1440</v>
      </c>
      <c r="D33" s="23">
        <f>+I15*H15*$C$11</f>
        <v>632.5</v>
      </c>
      <c r="E33" s="23">
        <f t="shared" si="0"/>
        <v>910.8</v>
      </c>
      <c r="F33" s="25">
        <f>+F24*F25+G24*G25</f>
        <v>312</v>
      </c>
      <c r="G33" s="23">
        <f t="shared" si="1"/>
        <v>632.5</v>
      </c>
      <c r="H33" s="23">
        <f>+F33*G33/1000</f>
        <v>197.34</v>
      </c>
      <c r="I33" s="20"/>
      <c r="J33" s="19"/>
    </row>
    <row r="34" spans="1:10" x14ac:dyDescent="0.25">
      <c r="A34" s="69"/>
      <c r="B34" s="31" t="s">
        <v>16</v>
      </c>
      <c r="C34" s="25">
        <f>+(D24*D25*(IF(G40&lt;0.26,0.3,IF(G40&lt;0.51,0.5,IF(G40&lt;0.76,0.7,0.9)))))+(E24*E25*(IF(H40&lt;0.26,0.3,IF(H40&lt;0.51,0.5,IF(H40&lt;0.76,0.7,0.9)))))</f>
        <v>1007.9999999999999</v>
      </c>
      <c r="D34" s="23">
        <f>+I16*H16*$C$11</f>
        <v>3520</v>
      </c>
      <c r="E34" s="23">
        <f t="shared" si="0"/>
        <v>3548.1599999999994</v>
      </c>
      <c r="F34" s="25">
        <f>+(F24*F25*(IF(I40&lt;0.26,0.3,IF(I40&lt;0.51,0.5,IF(I40&lt;0.76,0.7,0.9)))))+(G24*G25*(IF(J40&lt;0.26,0.3,IF(J40&lt;0.51,0.5,IF(J40&lt;0.76,0.7,0.9)))))</f>
        <v>218.39999999999998</v>
      </c>
      <c r="G34" s="23">
        <f t="shared" si="1"/>
        <v>3520</v>
      </c>
      <c r="H34" s="23">
        <f>+F34*G34/1000</f>
        <v>768.76799999999992</v>
      </c>
      <c r="I34" s="19"/>
      <c r="J34" s="19"/>
    </row>
    <row r="35" spans="1:10" x14ac:dyDescent="0.25">
      <c r="A35" s="60" t="s">
        <v>18</v>
      </c>
      <c r="B35" s="61"/>
      <c r="C35" s="60"/>
      <c r="D35" s="61"/>
      <c r="E35" s="24">
        <f>SUM(E31:E34)</f>
        <v>13551.119999999999</v>
      </c>
      <c r="F35" s="62"/>
      <c r="G35" s="63"/>
      <c r="H35" s="24">
        <f>SUM(H31:H34)</f>
        <v>2463.8327999999997</v>
      </c>
      <c r="I35" s="19"/>
      <c r="J35" s="19"/>
    </row>
    <row r="36" spans="1:10" x14ac:dyDescent="0.25">
      <c r="A36" s="5"/>
      <c r="B36" s="5"/>
      <c r="C36" s="5"/>
      <c r="D36" s="5"/>
      <c r="E36" s="20"/>
      <c r="F36" s="5"/>
      <c r="G36" s="5"/>
      <c r="H36" s="5"/>
      <c r="I36" s="5"/>
      <c r="J36" s="5"/>
    </row>
    <row r="37" spans="1:10" ht="17.25" x14ac:dyDescent="0.3">
      <c r="A37" s="70" t="s">
        <v>19</v>
      </c>
      <c r="B37" s="70"/>
      <c r="C37" s="70"/>
      <c r="D37" s="70"/>
      <c r="E37" s="51"/>
      <c r="F37" s="52"/>
      <c r="G37" s="52"/>
      <c r="H37" s="52"/>
      <c r="I37" s="52"/>
      <c r="J37" s="52"/>
    </row>
    <row r="38" spans="1:10" x14ac:dyDescent="0.25">
      <c r="A38" s="64" t="s">
        <v>20</v>
      </c>
      <c r="B38" s="65"/>
      <c r="C38" s="26">
        <f>+E35-H35</f>
        <v>11087.287199999999</v>
      </c>
      <c r="D38" s="27" t="s">
        <v>21</v>
      </c>
      <c r="E38" s="53"/>
      <c r="F38" s="54" t="s">
        <v>46</v>
      </c>
      <c r="G38" s="55" t="s">
        <v>49</v>
      </c>
      <c r="H38" s="55" t="s">
        <v>50</v>
      </c>
      <c r="I38" s="55" t="s">
        <v>51</v>
      </c>
      <c r="J38" s="55" t="s">
        <v>52</v>
      </c>
    </row>
    <row r="39" spans="1:10" x14ac:dyDescent="0.25">
      <c r="A39" s="64" t="s">
        <v>35</v>
      </c>
      <c r="B39" s="65"/>
      <c r="C39" s="26">
        <f>+C38*$C$13</f>
        <v>44349.148799999995</v>
      </c>
      <c r="D39" s="27" t="s">
        <v>21</v>
      </c>
      <c r="E39" s="53"/>
      <c r="F39" s="54" t="s">
        <v>47</v>
      </c>
      <c r="G39" s="56">
        <f>(D23-$D$14)/($D$15-$D$14)</f>
        <v>0.3</v>
      </c>
      <c r="H39" s="56">
        <f>(E23-$D$14)/($D$15-$D$14)</f>
        <v>0</v>
      </c>
      <c r="I39" s="56">
        <f>(F23-$D$14)/($D$15-$D$14)</f>
        <v>0.25</v>
      </c>
      <c r="J39" s="56">
        <f>(G23-$D$14)/($D$15-$D$14)</f>
        <v>0</v>
      </c>
    </row>
    <row r="40" spans="1:10" x14ac:dyDescent="0.25">
      <c r="A40" s="33"/>
      <c r="B40" s="33"/>
      <c r="C40" s="33"/>
      <c r="D40" s="33"/>
      <c r="E40" s="51"/>
      <c r="F40" s="54" t="s">
        <v>48</v>
      </c>
      <c r="G40" s="56">
        <f>(D26-$D$14)/($D$15-$D$14)</f>
        <v>0.6</v>
      </c>
      <c r="H40" s="56">
        <f>(E26-$D$14)/($D$15-$D$14)</f>
        <v>0</v>
      </c>
      <c r="I40" s="56">
        <f>(F26-$D$14)/($D$15-$D$14)</f>
        <v>0.6</v>
      </c>
      <c r="J40" s="56">
        <f>(G26-$D$14)/($D$15-$D$14)</f>
        <v>0</v>
      </c>
    </row>
    <row r="41" spans="1:10" ht="17.25" x14ac:dyDescent="0.3">
      <c r="A41" s="76" t="s">
        <v>31</v>
      </c>
      <c r="B41" s="77"/>
      <c r="C41" s="77"/>
      <c r="D41" s="78"/>
      <c r="E41" s="51"/>
      <c r="F41" s="53"/>
      <c r="G41" s="57"/>
      <c r="H41" s="58" t="s">
        <v>2</v>
      </c>
      <c r="I41" s="57" t="s">
        <v>3</v>
      </c>
      <c r="J41" s="53"/>
    </row>
    <row r="42" spans="1:10" x14ac:dyDescent="0.25">
      <c r="A42" s="64" t="s">
        <v>20</v>
      </c>
      <c r="B42" s="65"/>
      <c r="C42" s="28">
        <f>$C$38*$C$12</f>
        <v>1108.7287199999998</v>
      </c>
      <c r="D42" s="27" t="s">
        <v>32</v>
      </c>
      <c r="E42" s="53"/>
      <c r="F42" s="53"/>
      <c r="G42" s="57" t="s">
        <v>45</v>
      </c>
      <c r="H42" s="59">
        <f>$E$35*$C$12</f>
        <v>1355.1120000000001</v>
      </c>
      <c r="I42" s="59">
        <f>$H$35*$C$12</f>
        <v>246.38327999999998</v>
      </c>
      <c r="J42" s="53"/>
    </row>
    <row r="43" spans="1:10" x14ac:dyDescent="0.25">
      <c r="A43" s="64" t="s">
        <v>35</v>
      </c>
      <c r="B43" s="65"/>
      <c r="C43" s="28">
        <f>$C$39*$C$12</f>
        <v>4434.9148799999994</v>
      </c>
      <c r="D43" s="27" t="s">
        <v>32</v>
      </c>
      <c r="E43" s="53"/>
      <c r="F43" s="53"/>
      <c r="G43" s="53"/>
      <c r="H43" s="53"/>
      <c r="I43" s="53"/>
      <c r="J43" s="53"/>
    </row>
    <row r="44" spans="1:10" x14ac:dyDescent="0.25">
      <c r="A44" s="19"/>
      <c r="B44" s="5"/>
      <c r="C44" s="5"/>
      <c r="D44" s="7"/>
      <c r="E44" s="53"/>
      <c r="F44" s="53"/>
      <c r="G44" s="53"/>
      <c r="H44" s="53"/>
      <c r="I44" s="53"/>
      <c r="J44" s="53"/>
    </row>
  </sheetData>
  <sheetProtection password="CDE0" sheet="1" objects="1" scenarios="1" selectLockedCells="1"/>
  <customSheetViews>
    <customSheetView guid="{D4AE65A1-8DAB-45A5-9101-C03A3D4EFFD8}" scale="60" showPageBreaks="1" view="pageBreakPreview">
      <selection activeCell="C11" sqref="C11"/>
      <pageMargins left="0.7" right="0.7" top="0.75" bottom="0.75" header="0.3" footer="0.3"/>
      <pageSetup orientation="portrait" r:id="rId1"/>
      <headerFooter>
        <oddFooter>&amp;L*Compiled by Dr. Doug Overhults and Michael A. Hagan, University of Kentucky, Biosystems and Agricultural Engineering Department</oddFooter>
      </headerFooter>
    </customSheetView>
  </customSheetViews>
  <mergeCells count="38">
    <mergeCell ref="A30:B30"/>
    <mergeCell ref="B23:C23"/>
    <mergeCell ref="B25:C25"/>
    <mergeCell ref="B24:C24"/>
    <mergeCell ref="A12:B12"/>
    <mergeCell ref="F11:I11"/>
    <mergeCell ref="F12:G12"/>
    <mergeCell ref="F13:F14"/>
    <mergeCell ref="F15:F16"/>
    <mergeCell ref="A24:A26"/>
    <mergeCell ref="A21:A23"/>
    <mergeCell ref="B26:C26"/>
    <mergeCell ref="B21:C21"/>
    <mergeCell ref="A1:J1"/>
    <mergeCell ref="A5:J5"/>
    <mergeCell ref="A13:B13"/>
    <mergeCell ref="A41:D41"/>
    <mergeCell ref="A38:B38"/>
    <mergeCell ref="A19:C19"/>
    <mergeCell ref="D19:E19"/>
    <mergeCell ref="F19:G19"/>
    <mergeCell ref="B22:C22"/>
    <mergeCell ref="A6:J6"/>
    <mergeCell ref="A14:C14"/>
    <mergeCell ref="A11:B11"/>
    <mergeCell ref="A20:C20"/>
    <mergeCell ref="A29:B29"/>
    <mergeCell ref="C29:E29"/>
    <mergeCell ref="F29:H29"/>
    <mergeCell ref="C35:D35"/>
    <mergeCell ref="F35:G35"/>
    <mergeCell ref="A39:B39"/>
    <mergeCell ref="A43:B43"/>
    <mergeCell ref="A31:A32"/>
    <mergeCell ref="A33:A34"/>
    <mergeCell ref="A35:B35"/>
    <mergeCell ref="A42:B42"/>
    <mergeCell ref="A37:D37"/>
  </mergeCells>
  <pageMargins left="0.7" right="0.7" top="0.75" bottom="0.75" header="0.3" footer="0.3"/>
  <pageSetup orientation="portrait" r:id="rId2"/>
  <headerFooter>
    <oddFooter>&amp;L*Compiled by Dr. Doug Overhults and Michael A. Hagan, University of Kentucky, Biosystems and Agricultural Engineering Department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4AE65A1-8DAB-45A5-9101-C03A3D4EFFD8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4AE65A1-8DAB-45A5-9101-C03A3D4EFFD8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Hagan</dc:creator>
  <cp:lastModifiedBy>Donnie Stamper</cp:lastModifiedBy>
  <cp:lastPrinted>2011-10-04T15:11:53Z</cp:lastPrinted>
  <dcterms:created xsi:type="dcterms:W3CDTF">2011-09-30T16:43:20Z</dcterms:created>
  <dcterms:modified xsi:type="dcterms:W3CDTF">2015-04-16T11:18:48Z</dcterms:modified>
</cp:coreProperties>
</file>